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3035" windowHeight="7905" activeTab="4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calcPr calcId="145621"/>
</workbook>
</file>

<file path=xl/calcChain.xml><?xml version="1.0" encoding="utf-8"?>
<calcChain xmlns="http://schemas.openxmlformats.org/spreadsheetml/2006/main">
  <c r="F22" i="6" l="1"/>
  <c r="E22" i="6"/>
  <c r="D22" i="6"/>
  <c r="C19" i="2"/>
  <c r="G19" i="2"/>
  <c r="F19" i="2"/>
  <c r="E19" i="2"/>
  <c r="D19" i="2"/>
  <c r="D14" i="3"/>
  <c r="F14" i="6"/>
  <c r="G14" i="6" s="1"/>
  <c r="E14" i="6"/>
  <c r="E13" i="6"/>
  <c r="F13" i="6" s="1"/>
  <c r="G13" i="6" s="1"/>
  <c r="E12" i="6"/>
  <c r="F12" i="6" s="1"/>
  <c r="G12" i="6" s="1"/>
  <c r="E10" i="6"/>
  <c r="F10" i="6" s="1"/>
  <c r="G10" i="6" s="1"/>
  <c r="E11" i="6"/>
  <c r="F11" i="6" s="1"/>
  <c r="G11" i="6" s="1"/>
  <c r="E15" i="6"/>
  <c r="F15" i="6"/>
  <c r="G15" i="6" s="1"/>
  <c r="C7" i="5"/>
  <c r="G11" i="2" l="1"/>
  <c r="E8" i="3"/>
  <c r="F8" i="3" s="1"/>
  <c r="G8" i="3" s="1"/>
  <c r="E9" i="5"/>
  <c r="F9" i="5" s="1"/>
  <c r="G9" i="5" s="1"/>
  <c r="C9" i="5"/>
  <c r="E17" i="6"/>
  <c r="F17" i="6" s="1"/>
  <c r="G17" i="6" s="1"/>
  <c r="E16" i="6"/>
  <c r="F16" i="6" s="1"/>
  <c r="G16" i="6" s="1"/>
  <c r="E9" i="6"/>
  <c r="F9" i="6" l="1"/>
  <c r="C13" i="5"/>
  <c r="C22" i="6"/>
  <c r="E6" i="2"/>
  <c r="F6" i="2" s="1"/>
  <c r="F8" i="5"/>
  <c r="F13" i="5" s="1"/>
  <c r="G8" i="5"/>
  <c r="G13" i="5" s="1"/>
  <c r="E8" i="5"/>
  <c r="E13" i="5" s="1"/>
  <c r="D8" i="5"/>
  <c r="D13" i="5" s="1"/>
  <c r="G9" i="6" l="1"/>
  <c r="G6" i="2"/>
  <c r="E19" i="6"/>
  <c r="F19" i="6" l="1"/>
  <c r="E20" i="6"/>
  <c r="F20" i="6" s="1"/>
  <c r="G20" i="6" s="1"/>
  <c r="E6" i="3"/>
  <c r="F6" i="3" s="1"/>
  <c r="G6" i="3" s="1"/>
  <c r="G19" i="6" l="1"/>
  <c r="G22" i="6" s="1"/>
  <c r="G8" i="2"/>
  <c r="E7" i="2"/>
  <c r="F7" i="2" l="1"/>
  <c r="F14" i="3"/>
  <c r="G14" i="3"/>
  <c r="E14" i="3"/>
  <c r="C14" i="3"/>
  <c r="G7" i="2" l="1"/>
  <c r="F10" i="1" l="1"/>
  <c r="E10" i="1"/>
  <c r="D10" i="1"/>
  <c r="C10" i="1"/>
  <c r="F9" i="1"/>
  <c r="E9" i="1"/>
  <c r="D9" i="1"/>
  <c r="C9" i="1"/>
  <c r="G21" i="4"/>
  <c r="F8" i="1" s="1"/>
  <c r="F21" i="4"/>
  <c r="E8" i="1" s="1"/>
  <c r="E21" i="4"/>
  <c r="D8" i="1" s="1"/>
  <c r="D21" i="4"/>
  <c r="C8" i="1" s="1"/>
  <c r="C21" i="4"/>
  <c r="F7" i="1"/>
  <c r="E7" i="1"/>
  <c r="D7" i="1"/>
  <c r="C7" i="1"/>
  <c r="C6" i="1"/>
  <c r="D6" i="1"/>
  <c r="E6" i="1"/>
  <c r="F6" i="1"/>
  <c r="C11" i="1" l="1"/>
  <c r="E11" i="1"/>
  <c r="D11" i="1"/>
  <c r="F11" i="1"/>
</calcChain>
</file>

<file path=xl/sharedStrings.xml><?xml version="1.0" encoding="utf-8"?>
<sst xmlns="http://schemas.openxmlformats.org/spreadsheetml/2006/main" count="97" uniqueCount="53">
  <si>
    <t>Tekst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</si>
  <si>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</si>
  <si>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</si>
  <si>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</si>
  <si>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</si>
  <si>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</si>
  <si>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</si>
  <si>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</si>
  <si>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</si>
  <si>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</si>
  <si>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</si>
  <si>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</si>
  <si>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</si>
  <si>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</si>
  <si>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</si>
  <si>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</si>
  <si>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</si>
  <si>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</si>
  <si>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</si>
  <si>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Udvalget for Børn og Undervisning</t>
  </si>
  <si>
    <t>Ændringer i 2019</t>
  </si>
  <si>
    <t>(ændringer i forhold til budget 2015-budget i hele kroner + = merudgifter)</t>
  </si>
  <si>
    <t>Budget              2015</t>
  </si>
  <si>
    <t>Ændringer i 
2019</t>
  </si>
  <si>
    <t>Øget AKT-indsat i dagtilbuddet Varde Vest og Sct. Jacobi Skole</t>
  </si>
  <si>
    <t>Implementering af erhvervsskolereform</t>
  </si>
  <si>
    <t>Pulje til udforusete udgifter i forbindelse med skolereformen</t>
  </si>
  <si>
    <t>Ekstra lønstigninger som følge af skolereformen jfr. Overenskomst</t>
  </si>
  <si>
    <t xml:space="preserve">Demografi skoleområdet. Fald i elevtal </t>
  </si>
  <si>
    <t>Almen voksen uddannelse for unge under 18 år</t>
  </si>
  <si>
    <t>Bidrag til private skoler. Indarbejdet beløb vedr. takststigning først gældende fra 1.1.17</t>
  </si>
  <si>
    <t>Dagtilbud søskendetilskud</t>
  </si>
  <si>
    <t>Dagplejen fripladstilskud</t>
  </si>
  <si>
    <t>Flere vuggestuepladser i Varde By</t>
  </si>
  <si>
    <t>Midlertidig kompentecetillæg skoleområdet</t>
  </si>
  <si>
    <t>Dagtilbud - demografi. Fald i børnetal jfr. Prognosen pr. 15. maj 2015. Fald på 64 enheder. Netto efter forældrebetaling</t>
  </si>
  <si>
    <t>Dagplejen fald i børnetal fra 700 børn til 670 børn. Netto efter forældrebetaling</t>
  </si>
  <si>
    <t>Privat pasning fald i børnetal fra 113 til 105 børn</t>
  </si>
  <si>
    <t>Mellemkommunale betalinger støttetimer samt elever i specialklasser</t>
  </si>
  <si>
    <t>SFO- betaling til andre kommuner vedr. børn i special-SFO</t>
  </si>
  <si>
    <t>Demografi specialklasser samt konsekvenser specialundervisnings på skolerne</t>
  </si>
  <si>
    <t>Regionale specialskoler, flere pladser</t>
  </si>
  <si>
    <t>Kommunale specialskoler færre pladser i andre kommuner</t>
  </si>
  <si>
    <t>STU - flere elever</t>
  </si>
  <si>
    <t>Bidrag til staten vedr. elever på efterskoler. Færre elever</t>
  </si>
  <si>
    <t>Skolefritidsordninger. Færre børn i SFO fra skoleåret 2015/2016. Netto efter forældrebetaling</t>
  </si>
  <si>
    <t>SFO - søskendetilskud og fripladstilskud mindre udgifter færre elever</t>
  </si>
  <si>
    <t>IT udgifter 10iCampus</t>
  </si>
  <si>
    <t>Mellemkommunale betalinger skoleområdet. Flere elever i andre kommuner</t>
  </si>
  <si>
    <t>Lykkesgårdskolen - udgifter i forbindelse med skimmelsvamp</t>
  </si>
  <si>
    <t>Leasingudgift inventar Sct. Jacobi Skole udgår fra 2019</t>
  </si>
  <si>
    <t>1 modtagerklasse mere - flere flygtninge</t>
  </si>
  <si>
    <t>Fritids- og klubområdet - evt. flere deltagere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</si>
</sst>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8" xfId="0" applyFont="1" applyBorder="1" applyAlignment="1">
      <alignment wrapText="1"/>
    </xf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2" borderId="2" xfId="0" applyNumberFormat="1" applyFont="1" applyFill="1" applyBorder="1"/>
    <xf numFmtId="3" fontId="3" fillId="0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/>
    <xf numFmtId="3" fontId="5" fillId="0" borderId="1" xfId="0" applyNumberFormat="1" applyFont="1" applyFill="1" applyBorder="1"/>
    <xf numFmtId="3" fontId="5" fillId="0" borderId="3" xfId="0" applyNumberFormat="1" applyFont="1" applyFill="1" applyBorder="1"/>
    <xf numFmtId="0" fontId="5" fillId="0" borderId="20" xfId="0" applyFont="1" applyBorder="1" applyAlignment="1">
      <alignment wrapText="1"/>
    </xf>
    <xf numFmtId="0" fontId="0" fillId="0" borderId="0" xfId="0"/>
    <xf numFmtId="0" fontId="5" fillId="0" borderId="8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0" fontId="3" fillId="0" borderId="15" xfId="0" applyFont="1" applyBorder="1"/>
    <xf numFmtId="3" fontId="5" fillId="0" borderId="8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3" fontId="5" fillId="0" borderId="15" xfId="0" applyNumberFormat="1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D28" sqref="D28"/>
    </sheetView>
  </sheetViews>
  <sheetFormatPr defaultRowHeight="15" x14ac:dyDescent="0.25"/>
  <cols>
    <col min="1" max="1" width="48.7109375" customWidth="1"/>
    <col min="3" max="6" width="15.7109375" customWidth="1"/>
  </cols>
  <sheetData>
    <row r="1" spans="1:6" ht="15.75" thickBot="1" x14ac:dyDescent="0.35"/>
    <row r="2" spans="1:6" ht="40.700000000000003" customHeight="1" thickBot="1" x14ac:dyDescent="0.3">
      <c r="A2" s="50" t="s">
        <v>19</v>
      </c>
      <c r="B2" s="51"/>
      <c r="C2" s="51"/>
      <c r="D2" s="51"/>
      <c r="E2" s="51"/>
      <c r="F2" s="52"/>
    </row>
    <row r="3" spans="1:6" ht="28.15" customHeight="1" thickBot="1" x14ac:dyDescent="0.35">
      <c r="A3" s="53" t="s">
        <v>4</v>
      </c>
      <c r="B3" s="51"/>
      <c r="C3" s="51"/>
      <c r="D3" s="51"/>
      <c r="E3" s="51"/>
      <c r="F3" s="54"/>
    </row>
    <row r="4" spans="1:6" ht="24.2" customHeight="1" thickBot="1" x14ac:dyDescent="0.3">
      <c r="A4" s="11"/>
      <c r="B4" s="11"/>
      <c r="C4" s="55" t="s">
        <v>21</v>
      </c>
      <c r="D4" s="56"/>
      <c r="E4" s="56"/>
      <c r="F4" s="57"/>
    </row>
    <row r="5" spans="1:6" ht="43.35" customHeight="1" thickBot="1" x14ac:dyDescent="0.35">
      <c r="A5" s="6" t="s">
        <v>0</v>
      </c>
      <c r="B5" s="10"/>
      <c r="C5" s="7" t="s">
        <v>1</v>
      </c>
      <c r="D5" s="7" t="s">
        <v>2</v>
      </c>
      <c r="E5" s="7" t="s">
        <v>3</v>
      </c>
      <c r="F5" s="7" t="s">
        <v>20</v>
      </c>
    </row>
    <row r="6" spans="1:6" ht="41.85" customHeight="1" x14ac:dyDescent="0.25">
      <c r="A6" s="8" t="s">
        <v>10</v>
      </c>
      <c r="B6" s="9"/>
      <c r="C6" s="35">
        <f>+'Demografi ændr.'!D22</f>
        <v>-10622000</v>
      </c>
      <c r="D6" s="35">
        <f>+'Demografi ændr.'!E22</f>
        <v>-15219000</v>
      </c>
      <c r="E6" s="35">
        <f>+'Demografi ændr.'!F22</f>
        <v>-22020000</v>
      </c>
      <c r="F6" s="35">
        <f>+'Demografi ændr.'!G22</f>
        <v>-25775000</v>
      </c>
    </row>
    <row r="7" spans="1:6" ht="41.85" customHeight="1" x14ac:dyDescent="0.25">
      <c r="A7" s="1" t="s">
        <v>11</v>
      </c>
      <c r="B7" s="2"/>
      <c r="C7" s="36">
        <f>+'Ændr. i forudsætn.'!D13</f>
        <v>-2756216.4870749377</v>
      </c>
      <c r="D7" s="36">
        <f>+'Ændr. i forudsætn.'!E13</f>
        <v>-3662311.1689798501</v>
      </c>
      <c r="E7" s="36">
        <f>+'Ændr. i forudsætn.'!F13</f>
        <v>-3662311.1689798501</v>
      </c>
      <c r="F7" s="36">
        <f>+'Ændr. i forudsætn.'!G13</f>
        <v>-3662311.1689798501</v>
      </c>
    </row>
    <row r="8" spans="1:6" ht="32.1" customHeight="1" x14ac:dyDescent="0.25">
      <c r="A8" s="2" t="s">
        <v>6</v>
      </c>
      <c r="B8" s="2"/>
      <c r="C8" s="36">
        <f>+Lovændringer!D21</f>
        <v>0</v>
      </c>
      <c r="D8" s="36">
        <f>+Lovændringer!E21</f>
        <v>0</v>
      </c>
      <c r="E8" s="36">
        <f>+Lovændringer!F21</f>
        <v>0</v>
      </c>
      <c r="F8" s="36">
        <f>+Lovændringer!G21</f>
        <v>0</v>
      </c>
    </row>
    <row r="9" spans="1:6" ht="32.1" customHeight="1" x14ac:dyDescent="0.35">
      <c r="A9" s="2" t="s">
        <v>7</v>
      </c>
      <c r="B9" s="2"/>
      <c r="C9" s="36">
        <f>+'Tidl. politiske beslutn.'!D19</f>
        <v>-1913824</v>
      </c>
      <c r="D9" s="36">
        <f>+'Tidl. politiske beslutn.'!E19</f>
        <v>-3243340</v>
      </c>
      <c r="E9" s="36">
        <f>+'Tidl. politiske beslutn.'!F19</f>
        <v>-4006770</v>
      </c>
      <c r="F9" s="36">
        <f>+'Tidl. politiske beslutn.'!G19</f>
        <v>-4740290</v>
      </c>
    </row>
    <row r="10" spans="1:6" ht="32.1" customHeight="1" thickBot="1" x14ac:dyDescent="0.3">
      <c r="A10" s="3" t="s">
        <v>8</v>
      </c>
      <c r="B10" s="3"/>
      <c r="C10" s="37">
        <f>+'Øvrige ændringer'!D14</f>
        <v>-734390</v>
      </c>
      <c r="D10" s="37">
        <f>+'Øvrige ændringer'!E14</f>
        <v>-234390</v>
      </c>
      <c r="E10" s="37">
        <f>+'Øvrige ændringer'!F14</f>
        <v>-234390</v>
      </c>
      <c r="F10" s="37">
        <f>+'Øvrige ændringer'!G14</f>
        <v>-234390</v>
      </c>
    </row>
    <row r="11" spans="1:6" ht="32.1" customHeight="1" thickBot="1" x14ac:dyDescent="0.35">
      <c r="A11" s="12" t="s">
        <v>9</v>
      </c>
      <c r="B11" s="12"/>
      <c r="C11" s="38">
        <f>SUM(C6:C10)</f>
        <v>-16026430.487074938</v>
      </c>
      <c r="D11" s="38">
        <f t="shared" ref="D11:F11" si="0">SUM(D6:D10)</f>
        <v>-22359041.16897985</v>
      </c>
      <c r="E11" s="38">
        <f t="shared" si="0"/>
        <v>-29923471.16897985</v>
      </c>
      <c r="F11" s="38">
        <f t="shared" si="0"/>
        <v>-34411991.168979853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31476&amp;Csag.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90" zoomScaleNormal="90" workbookViewId="0">
      <selection activeCell="B8" sqref="B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58" t="s">
        <v>19</v>
      </c>
      <c r="B2" s="59"/>
      <c r="C2" s="59"/>
      <c r="D2" s="59"/>
      <c r="E2" s="59"/>
      <c r="F2" s="59"/>
      <c r="G2" s="60"/>
    </row>
    <row r="3" spans="1:7" ht="31.7" customHeight="1" x14ac:dyDescent="0.25">
      <c r="A3" s="64" t="s">
        <v>5</v>
      </c>
      <c r="B3" s="65"/>
      <c r="C3" s="65"/>
      <c r="D3" s="65"/>
      <c r="E3" s="65"/>
      <c r="F3" s="65"/>
      <c r="G3" s="66"/>
    </row>
    <row r="4" spans="1:7" ht="25.15" customHeight="1" thickBot="1" x14ac:dyDescent="0.3">
      <c r="A4" s="4"/>
      <c r="B4" s="5"/>
      <c r="C4" s="5"/>
      <c r="D4" s="61" t="s">
        <v>21</v>
      </c>
      <c r="E4" s="62"/>
      <c r="F4" s="62"/>
      <c r="G4" s="63"/>
    </row>
    <row r="5" spans="1:7" ht="35.25" thickBot="1" x14ac:dyDescent="0.35">
      <c r="A5" s="6" t="s">
        <v>12</v>
      </c>
      <c r="B5" s="6" t="s">
        <v>0</v>
      </c>
      <c r="C5" s="7" t="s">
        <v>22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7" ht="19.899999999999999" customHeight="1" x14ac:dyDescent="0.3">
      <c r="A6" s="13"/>
      <c r="B6" s="13"/>
      <c r="C6" s="44"/>
      <c r="D6" s="14"/>
      <c r="E6" s="13"/>
      <c r="F6" s="13"/>
      <c r="G6" s="13"/>
    </row>
    <row r="7" spans="1:7" ht="39.75" customHeight="1" x14ac:dyDescent="0.3">
      <c r="A7" s="15"/>
      <c r="B7" s="34" t="s">
        <v>28</v>
      </c>
      <c r="C7" s="40"/>
      <c r="D7" s="28">
        <v>-2946000</v>
      </c>
      <c r="E7" s="29">
        <v>-7543000</v>
      </c>
      <c r="F7" s="29">
        <v>-14344000</v>
      </c>
      <c r="G7" s="29">
        <v>-18099000</v>
      </c>
    </row>
    <row r="8" spans="1:7" s="43" customFormat="1" ht="39.75" customHeight="1" x14ac:dyDescent="0.3">
      <c r="A8" s="15"/>
      <c r="B8" s="34" t="s">
        <v>51</v>
      </c>
      <c r="C8" s="40"/>
      <c r="D8" s="28">
        <v>675000</v>
      </c>
      <c r="E8" s="29">
        <v>675000</v>
      </c>
      <c r="F8" s="29">
        <v>675000</v>
      </c>
      <c r="G8" s="29">
        <v>675000</v>
      </c>
    </row>
    <row r="9" spans="1:7" s="43" customFormat="1" ht="69" x14ac:dyDescent="0.3">
      <c r="A9" s="15"/>
      <c r="B9" s="34" t="s">
        <v>40</v>
      </c>
      <c r="C9" s="40"/>
      <c r="D9" s="28">
        <v>-1611000</v>
      </c>
      <c r="E9" s="29">
        <f t="shared" ref="E9:E17" si="0">D9</f>
        <v>-1611000</v>
      </c>
      <c r="F9" s="29">
        <f t="shared" ref="F9:G9" si="1">E9</f>
        <v>-1611000</v>
      </c>
      <c r="G9" s="29">
        <f t="shared" si="1"/>
        <v>-1611000</v>
      </c>
    </row>
    <row r="10" spans="1:7" s="43" customFormat="1" ht="51.75" x14ac:dyDescent="0.3">
      <c r="A10" s="23"/>
      <c r="B10" s="42" t="s">
        <v>48</v>
      </c>
      <c r="C10" s="39">
        <v>2099400</v>
      </c>
      <c r="D10" s="26">
        <v>998000</v>
      </c>
      <c r="E10" s="27">
        <f t="shared" si="0"/>
        <v>998000</v>
      </c>
      <c r="F10" s="27">
        <f t="shared" ref="F10:G16" si="2">E10</f>
        <v>998000</v>
      </c>
      <c r="G10" s="27">
        <f t="shared" si="2"/>
        <v>998000</v>
      </c>
    </row>
    <row r="11" spans="1:7" s="43" customFormat="1" ht="51.75" x14ac:dyDescent="0.3">
      <c r="A11" s="23"/>
      <c r="B11" s="42" t="s">
        <v>38</v>
      </c>
      <c r="C11" s="39">
        <v>310310</v>
      </c>
      <c r="D11" s="26">
        <v>637000</v>
      </c>
      <c r="E11" s="27">
        <f t="shared" si="0"/>
        <v>637000</v>
      </c>
      <c r="F11" s="27">
        <f t="shared" si="2"/>
        <v>637000</v>
      </c>
      <c r="G11" s="27">
        <f t="shared" si="2"/>
        <v>637000</v>
      </c>
    </row>
    <row r="12" spans="1:7" s="43" customFormat="1" ht="33.950000000000003" x14ac:dyDescent="0.4">
      <c r="A12" s="23"/>
      <c r="B12" s="42" t="s">
        <v>41</v>
      </c>
      <c r="C12" s="39">
        <v>1298180</v>
      </c>
      <c r="D12" s="26">
        <v>177000</v>
      </c>
      <c r="E12" s="27">
        <f t="shared" si="0"/>
        <v>177000</v>
      </c>
      <c r="F12" s="27">
        <f t="shared" si="2"/>
        <v>177000</v>
      </c>
      <c r="G12" s="27">
        <f t="shared" si="2"/>
        <v>177000</v>
      </c>
    </row>
    <row r="13" spans="1:7" s="43" customFormat="1" ht="34.5" x14ac:dyDescent="0.3">
      <c r="A13" s="23"/>
      <c r="B13" s="42" t="s">
        <v>42</v>
      </c>
      <c r="C13" s="39">
        <v>12619360</v>
      </c>
      <c r="D13" s="26">
        <v>-2353000</v>
      </c>
      <c r="E13" s="27">
        <f t="shared" si="0"/>
        <v>-2353000</v>
      </c>
      <c r="F13" s="27">
        <f t="shared" si="2"/>
        <v>-2353000</v>
      </c>
      <c r="G13" s="27">
        <f t="shared" si="2"/>
        <v>-2353000</v>
      </c>
    </row>
    <row r="14" spans="1:7" s="43" customFormat="1" ht="39" customHeight="1" x14ac:dyDescent="0.4">
      <c r="A14" s="23"/>
      <c r="B14" s="42" t="s">
        <v>43</v>
      </c>
      <c r="C14" s="39">
        <v>9504782</v>
      </c>
      <c r="D14" s="26">
        <v>804000</v>
      </c>
      <c r="E14" s="27">
        <f t="shared" si="0"/>
        <v>804000</v>
      </c>
      <c r="F14" s="27">
        <f t="shared" si="2"/>
        <v>804000</v>
      </c>
      <c r="G14" s="27">
        <f t="shared" si="2"/>
        <v>804000</v>
      </c>
    </row>
    <row r="15" spans="1:7" s="43" customFormat="1" ht="51.75" x14ac:dyDescent="0.3">
      <c r="A15" s="23"/>
      <c r="B15" s="42" t="s">
        <v>39</v>
      </c>
      <c r="C15" s="39">
        <v>1451280</v>
      </c>
      <c r="D15" s="26">
        <v>-691000</v>
      </c>
      <c r="E15" s="27">
        <f t="shared" si="0"/>
        <v>-691000</v>
      </c>
      <c r="F15" s="27">
        <f t="shared" si="2"/>
        <v>-691000</v>
      </c>
      <c r="G15" s="27">
        <f t="shared" si="2"/>
        <v>-691000</v>
      </c>
    </row>
    <row r="16" spans="1:7" s="43" customFormat="1" ht="38.25" customHeight="1" x14ac:dyDescent="0.3">
      <c r="A16" s="23"/>
      <c r="B16" s="34" t="s">
        <v>44</v>
      </c>
      <c r="C16" s="40">
        <v>17430420</v>
      </c>
      <c r="D16" s="28">
        <v>-519000</v>
      </c>
      <c r="E16" s="29">
        <f t="shared" si="0"/>
        <v>-519000</v>
      </c>
      <c r="F16" s="29">
        <f t="shared" si="2"/>
        <v>-519000</v>
      </c>
      <c r="G16" s="29">
        <f t="shared" si="2"/>
        <v>-519000</v>
      </c>
    </row>
    <row r="17" spans="1:7" s="43" customFormat="1" ht="69" x14ac:dyDescent="0.3">
      <c r="A17" s="15"/>
      <c r="B17" s="34" t="s">
        <v>45</v>
      </c>
      <c r="C17" s="40"/>
      <c r="D17" s="28">
        <v>-958000</v>
      </c>
      <c r="E17" s="27">
        <f t="shared" si="0"/>
        <v>-958000</v>
      </c>
      <c r="F17" s="27">
        <f t="shared" ref="F17:G17" si="3">E17</f>
        <v>-958000</v>
      </c>
      <c r="G17" s="27">
        <f t="shared" si="3"/>
        <v>-958000</v>
      </c>
    </row>
    <row r="18" spans="1:7" ht="75.75" customHeight="1" x14ac:dyDescent="0.3">
      <c r="A18" s="15"/>
      <c r="B18" s="34" t="s">
        <v>35</v>
      </c>
      <c r="C18" s="40"/>
      <c r="D18" s="28">
        <v>-2386000</v>
      </c>
      <c r="E18" s="27">
        <v>-2386000</v>
      </c>
      <c r="F18" s="27">
        <v>-2386000</v>
      </c>
      <c r="G18" s="27">
        <v>-2386000</v>
      </c>
    </row>
    <row r="19" spans="1:7" s="43" customFormat="1" ht="59.25" customHeight="1" x14ac:dyDescent="0.3">
      <c r="A19" s="15"/>
      <c r="B19" s="34" t="s">
        <v>36</v>
      </c>
      <c r="C19" s="39"/>
      <c r="D19" s="26">
        <v>-2022000</v>
      </c>
      <c r="E19" s="27">
        <f t="shared" ref="E19:G20" si="4">D19</f>
        <v>-2022000</v>
      </c>
      <c r="F19" s="27">
        <f t="shared" si="4"/>
        <v>-2022000</v>
      </c>
      <c r="G19" s="27">
        <f t="shared" si="4"/>
        <v>-2022000</v>
      </c>
    </row>
    <row r="20" spans="1:7" ht="34.5" x14ac:dyDescent="0.3">
      <c r="A20" s="23"/>
      <c r="B20" s="34" t="s">
        <v>37</v>
      </c>
      <c r="C20" s="39">
        <v>5615880</v>
      </c>
      <c r="D20" s="26">
        <v>-427000</v>
      </c>
      <c r="E20" s="27">
        <f t="shared" si="4"/>
        <v>-427000</v>
      </c>
      <c r="F20" s="27">
        <f t="shared" si="4"/>
        <v>-427000</v>
      </c>
      <c r="G20" s="27">
        <f t="shared" si="4"/>
        <v>-427000</v>
      </c>
    </row>
    <row r="21" spans="1:7" ht="20.100000000000001" customHeight="1" thickBot="1" x14ac:dyDescent="0.35">
      <c r="A21" s="17"/>
      <c r="B21" s="17"/>
      <c r="C21" s="41"/>
      <c r="D21" s="30"/>
      <c r="E21" s="31"/>
      <c r="F21" s="31"/>
      <c r="G21" s="31"/>
    </row>
    <row r="22" spans="1:7" ht="26.85" customHeight="1" x14ac:dyDescent="0.3">
      <c r="A22" s="19" t="s">
        <v>13</v>
      </c>
      <c r="B22" s="19"/>
      <c r="C22" s="33">
        <f>SUM(C6:C21)</f>
        <v>50329612</v>
      </c>
      <c r="D22" s="32">
        <f>SUM(D6:D21)</f>
        <v>-10622000</v>
      </c>
      <c r="E22" s="32">
        <f>SUM(E6:E21)</f>
        <v>-15219000</v>
      </c>
      <c r="F22" s="32">
        <f>SUM(F6:F21)</f>
        <v>-22020000</v>
      </c>
      <c r="G22" s="33">
        <f>SUM(G6:G21)</f>
        <v>-25775000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31476&amp;Csag.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7" zoomScale="90" zoomScaleNormal="90" workbookViewId="0">
      <selection activeCell="E11" sqref="E11:G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58" t="s">
        <v>19</v>
      </c>
      <c r="B2" s="59"/>
      <c r="C2" s="59"/>
      <c r="D2" s="59"/>
      <c r="E2" s="59"/>
      <c r="F2" s="59"/>
      <c r="G2" s="60"/>
    </row>
    <row r="3" spans="1:7" ht="31.7" customHeight="1" x14ac:dyDescent="0.25">
      <c r="A3" s="64" t="s">
        <v>14</v>
      </c>
      <c r="B3" s="65"/>
      <c r="C3" s="65"/>
      <c r="D3" s="65"/>
      <c r="E3" s="65"/>
      <c r="F3" s="65"/>
      <c r="G3" s="66"/>
    </row>
    <row r="4" spans="1:7" ht="25.15" customHeight="1" thickBot="1" x14ac:dyDescent="0.3">
      <c r="A4" s="4"/>
      <c r="B4" s="5"/>
      <c r="C4" s="5"/>
      <c r="D4" s="61" t="s">
        <v>21</v>
      </c>
      <c r="E4" s="62"/>
      <c r="F4" s="62"/>
      <c r="G4" s="63"/>
    </row>
    <row r="5" spans="1:7" ht="35.25" thickBot="1" x14ac:dyDescent="0.35">
      <c r="A5" s="6" t="s">
        <v>12</v>
      </c>
      <c r="B5" s="6" t="s">
        <v>0</v>
      </c>
      <c r="C5" s="7" t="s">
        <v>22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7" ht="19.899999999999999" customHeight="1" x14ac:dyDescent="0.3">
      <c r="A6" s="22"/>
      <c r="B6" s="25"/>
      <c r="C6" s="45"/>
      <c r="D6" s="26"/>
      <c r="E6" s="27"/>
      <c r="F6" s="27"/>
      <c r="G6" s="27"/>
    </row>
    <row r="7" spans="1:7" ht="51.75" x14ac:dyDescent="0.3">
      <c r="A7" s="23"/>
      <c r="B7" s="34" t="s">
        <v>27</v>
      </c>
      <c r="C7" s="39">
        <f>832000+1158000</f>
        <v>1990000</v>
      </c>
      <c r="D7" s="26">
        <v>-509006</v>
      </c>
      <c r="E7" s="27">
        <v>-509006</v>
      </c>
      <c r="F7" s="27">
        <v>-509006</v>
      </c>
      <c r="G7" s="27">
        <v>-509006</v>
      </c>
    </row>
    <row r="8" spans="1:7" ht="34.5" x14ac:dyDescent="0.3">
      <c r="A8" s="23"/>
      <c r="B8" s="42" t="s">
        <v>34</v>
      </c>
      <c r="C8" s="39">
        <v>1553305</v>
      </c>
      <c r="D8" s="26">
        <f>-634955.839375*1.0193</f>
        <v>-647210.48707493756</v>
      </c>
      <c r="E8" s="27">
        <f>-1523894.0145*1.0193</f>
        <v>-1553305.1689798501</v>
      </c>
      <c r="F8" s="27">
        <f>-1523894.0145*1.0193</f>
        <v>-1553305.1689798501</v>
      </c>
      <c r="G8" s="27">
        <f>-1523894.0145*1.0193</f>
        <v>-1553305.1689798501</v>
      </c>
    </row>
    <row r="9" spans="1:7" s="43" customFormat="1" ht="51.75" x14ac:dyDescent="0.3">
      <c r="A9" s="23"/>
      <c r="B9" s="42" t="s">
        <v>46</v>
      </c>
      <c r="C9" s="39">
        <f>7309150+6434080</f>
        <v>13743230</v>
      </c>
      <c r="D9" s="26">
        <v>-1100000</v>
      </c>
      <c r="E9" s="27">
        <f>D9</f>
        <v>-1100000</v>
      </c>
      <c r="F9" s="27">
        <f>E9</f>
        <v>-1100000</v>
      </c>
      <c r="G9" s="27">
        <f>F9</f>
        <v>-1100000</v>
      </c>
    </row>
    <row r="10" spans="1:7" ht="19.899999999999999" customHeight="1" x14ac:dyDescent="0.3">
      <c r="A10" s="23"/>
      <c r="B10" s="34" t="s">
        <v>31</v>
      </c>
      <c r="C10" s="39">
        <v>5431780</v>
      </c>
      <c r="D10" s="26">
        <v>-300000</v>
      </c>
      <c r="E10" s="27">
        <v>-300000</v>
      </c>
      <c r="F10" s="27">
        <v>-300000</v>
      </c>
      <c r="G10" s="27">
        <v>-300000</v>
      </c>
    </row>
    <row r="11" spans="1:7" ht="19.899999999999999" customHeight="1" x14ac:dyDescent="0.3">
      <c r="A11" s="23"/>
      <c r="B11" s="34" t="s">
        <v>32</v>
      </c>
      <c r="C11" s="39">
        <v>2809560</v>
      </c>
      <c r="D11" s="26">
        <v>-200000</v>
      </c>
      <c r="E11" s="27">
        <v>-200000</v>
      </c>
      <c r="F11" s="27">
        <v>-200000</v>
      </c>
      <c r="G11" s="27">
        <v>-200000</v>
      </c>
    </row>
    <row r="12" spans="1:7" s="43" customFormat="1" ht="19.899999999999999" customHeight="1" thickBot="1" x14ac:dyDescent="0.35">
      <c r="A12" s="24"/>
      <c r="B12" s="48"/>
      <c r="C12" s="39"/>
      <c r="D12" s="26"/>
      <c r="E12" s="49"/>
      <c r="F12" s="49"/>
      <c r="G12" s="49"/>
    </row>
    <row r="13" spans="1:7" ht="26.85" customHeight="1" x14ac:dyDescent="0.3">
      <c r="A13" s="19" t="s">
        <v>15</v>
      </c>
      <c r="B13" s="19"/>
      <c r="C13" s="33">
        <f>SUM(C6:C12)</f>
        <v>25527875</v>
      </c>
      <c r="D13" s="32">
        <f>SUM(D6:D12)</f>
        <v>-2756216.4870749377</v>
      </c>
      <c r="E13" s="33">
        <f>SUM(E6:E12)</f>
        <v>-3662311.1689798501</v>
      </c>
      <c r="F13" s="33">
        <f>SUM(F6:F12)</f>
        <v>-3662311.1689798501</v>
      </c>
      <c r="G13" s="33">
        <f>SUM(G6:G12)</f>
        <v>-3662311.1689798501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31476&amp;Csag.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D17" sqref="D17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58" t="s">
        <v>19</v>
      </c>
      <c r="B2" s="59"/>
      <c r="C2" s="59"/>
      <c r="D2" s="59"/>
      <c r="E2" s="59"/>
      <c r="F2" s="59"/>
      <c r="G2" s="60"/>
    </row>
    <row r="3" spans="1:7" ht="31.7" customHeight="1" x14ac:dyDescent="0.25">
      <c r="A3" s="64" t="s">
        <v>6</v>
      </c>
      <c r="B3" s="65"/>
      <c r="C3" s="65"/>
      <c r="D3" s="65"/>
      <c r="E3" s="65"/>
      <c r="F3" s="65"/>
      <c r="G3" s="66"/>
    </row>
    <row r="4" spans="1:7" ht="25.15" customHeight="1" thickBot="1" x14ac:dyDescent="0.3">
      <c r="A4" s="4"/>
      <c r="B4" s="5"/>
      <c r="C4" s="5"/>
      <c r="D4" s="61" t="s">
        <v>21</v>
      </c>
      <c r="E4" s="62"/>
      <c r="F4" s="62"/>
      <c r="G4" s="63"/>
    </row>
    <row r="5" spans="1:7" ht="35.25" thickBot="1" x14ac:dyDescent="0.35">
      <c r="A5" s="6" t="s">
        <v>12</v>
      </c>
      <c r="B5" s="6" t="s">
        <v>0</v>
      </c>
      <c r="C5" s="7" t="s">
        <v>22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7" ht="19.899999999999999" customHeight="1" x14ac:dyDescent="0.3">
      <c r="A6" s="13"/>
      <c r="B6" s="13"/>
      <c r="C6" s="44"/>
      <c r="D6" s="14"/>
      <c r="E6" s="13"/>
      <c r="F6" s="13"/>
      <c r="G6" s="13"/>
    </row>
    <row r="7" spans="1:7" ht="19.899999999999999" customHeight="1" x14ac:dyDescent="0.3">
      <c r="A7" s="15"/>
      <c r="B7" s="15"/>
      <c r="C7" s="23"/>
      <c r="D7" s="16"/>
      <c r="E7" s="15"/>
      <c r="F7" s="15"/>
      <c r="G7" s="15"/>
    </row>
    <row r="8" spans="1:7" ht="19.899999999999999" customHeight="1" x14ac:dyDescent="0.3">
      <c r="A8" s="15"/>
      <c r="B8" s="15"/>
      <c r="C8" s="23"/>
      <c r="D8" s="16"/>
      <c r="E8" s="15"/>
      <c r="F8" s="15"/>
      <c r="G8" s="15"/>
    </row>
    <row r="9" spans="1:7" ht="19.899999999999999" customHeight="1" x14ac:dyDescent="0.4">
      <c r="A9" s="23"/>
      <c r="B9" s="15"/>
      <c r="C9" s="23"/>
      <c r="D9" s="16"/>
      <c r="E9" s="15"/>
      <c r="F9" s="15"/>
      <c r="G9" s="15"/>
    </row>
    <row r="10" spans="1:7" ht="19.899999999999999" customHeight="1" x14ac:dyDescent="0.4">
      <c r="A10" s="23"/>
      <c r="B10" s="15"/>
      <c r="C10" s="23"/>
      <c r="D10" s="16"/>
      <c r="E10" s="15"/>
      <c r="F10" s="15"/>
      <c r="G10" s="15"/>
    </row>
    <row r="11" spans="1:7" ht="19.899999999999999" customHeight="1" x14ac:dyDescent="0.4">
      <c r="A11" s="23"/>
      <c r="B11" s="15"/>
      <c r="C11" s="23"/>
      <c r="D11" s="16"/>
      <c r="E11" s="15"/>
      <c r="F11" s="15"/>
      <c r="G11" s="15"/>
    </row>
    <row r="12" spans="1:7" ht="19.899999999999999" customHeight="1" x14ac:dyDescent="0.4">
      <c r="A12" s="15"/>
      <c r="B12" s="15"/>
      <c r="C12" s="23"/>
      <c r="D12" s="16"/>
      <c r="E12" s="15"/>
      <c r="F12" s="15"/>
      <c r="G12" s="15"/>
    </row>
    <row r="13" spans="1:7" ht="19.899999999999999" customHeight="1" x14ac:dyDescent="0.4">
      <c r="A13" s="15"/>
      <c r="B13" s="15"/>
      <c r="C13" s="23"/>
      <c r="D13" s="16"/>
      <c r="E13" s="15"/>
      <c r="F13" s="15"/>
      <c r="G13" s="15"/>
    </row>
    <row r="14" spans="1:7" ht="19.899999999999999" customHeight="1" x14ac:dyDescent="0.3">
      <c r="A14" s="15"/>
      <c r="B14" s="15"/>
      <c r="C14" s="23"/>
      <c r="D14" s="16"/>
      <c r="E14" s="15"/>
      <c r="F14" s="15"/>
      <c r="G14" s="15"/>
    </row>
    <row r="15" spans="1:7" ht="19.899999999999999" customHeight="1" x14ac:dyDescent="0.3">
      <c r="A15" s="23"/>
      <c r="B15" s="15"/>
      <c r="C15" s="23"/>
      <c r="D15" s="16"/>
      <c r="E15" s="15"/>
      <c r="F15" s="15"/>
      <c r="G15" s="15"/>
    </row>
    <row r="16" spans="1:7" ht="19.899999999999999" customHeight="1" x14ac:dyDescent="0.3">
      <c r="A16" s="15"/>
      <c r="B16" s="15"/>
      <c r="C16" s="23"/>
      <c r="D16" s="16"/>
      <c r="E16" s="15"/>
      <c r="F16" s="15"/>
      <c r="G16" s="15"/>
    </row>
    <row r="17" spans="1:7" ht="19.899999999999999" customHeight="1" x14ac:dyDescent="0.4">
      <c r="A17" s="23"/>
      <c r="B17" s="15"/>
      <c r="C17" s="23"/>
      <c r="D17" s="16"/>
      <c r="E17" s="15"/>
      <c r="F17" s="15"/>
      <c r="G17" s="15"/>
    </row>
    <row r="18" spans="1:7" ht="19.899999999999999" customHeight="1" x14ac:dyDescent="0.4">
      <c r="A18" s="15"/>
      <c r="B18" s="15"/>
      <c r="C18" s="23"/>
      <c r="D18" s="16"/>
      <c r="E18" s="15"/>
      <c r="F18" s="15"/>
      <c r="G18" s="15"/>
    </row>
    <row r="19" spans="1:7" ht="20.100000000000001" customHeight="1" x14ac:dyDescent="0.4">
      <c r="A19" s="15"/>
      <c r="B19" s="15"/>
      <c r="C19" s="23"/>
      <c r="D19" s="16"/>
      <c r="E19" s="15"/>
      <c r="F19" s="15"/>
      <c r="G19" s="15"/>
    </row>
    <row r="20" spans="1:7" ht="20.100000000000001" customHeight="1" thickBot="1" x14ac:dyDescent="0.45">
      <c r="A20" s="17"/>
      <c r="B20" s="17"/>
      <c r="C20" s="24"/>
      <c r="D20" s="18"/>
      <c r="E20" s="17"/>
      <c r="F20" s="17"/>
      <c r="G20" s="17"/>
    </row>
    <row r="21" spans="1:7" ht="26.85" customHeight="1" x14ac:dyDescent="0.3">
      <c r="A21" s="19" t="s">
        <v>16</v>
      </c>
      <c r="B21" s="19"/>
      <c r="C21" s="21">
        <f>SUM(C6:C20)</f>
        <v>0</v>
      </c>
      <c r="D21" s="20">
        <f t="shared" ref="D21:G21" si="0">SUM(D6:D20)</f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31476&amp;Csag.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5" zoomScale="90" zoomScaleNormal="90" workbookViewId="0">
      <selection activeCell="D12" sqref="D12"/>
    </sheetView>
  </sheetViews>
  <sheetFormatPr defaultColWidth="8.5703125" defaultRowHeight="15" x14ac:dyDescent="0.25"/>
  <cols>
    <col min="1" max="1" width="5.5703125" customWidth="1"/>
    <col min="2" max="2" width="48.42578125" customWidth="1"/>
    <col min="3" max="3" width="14" customWidth="1"/>
    <col min="4" max="6" width="15" customWidth="1"/>
    <col min="7" max="7" width="17.42578125" customWidth="1"/>
  </cols>
  <sheetData>
    <row r="1" spans="1:7" ht="15.75" thickBot="1" x14ac:dyDescent="0.35"/>
    <row r="2" spans="1:7" ht="38.65" customHeight="1" thickBot="1" x14ac:dyDescent="0.3">
      <c r="A2" s="58" t="s">
        <v>19</v>
      </c>
      <c r="B2" s="59"/>
      <c r="C2" s="59"/>
      <c r="D2" s="59"/>
      <c r="E2" s="59"/>
      <c r="F2" s="59"/>
      <c r="G2" s="60"/>
    </row>
    <row r="3" spans="1:7" ht="31.7" customHeight="1" x14ac:dyDescent="0.3">
      <c r="A3" s="64" t="s">
        <v>17</v>
      </c>
      <c r="B3" s="65"/>
      <c r="C3" s="65"/>
      <c r="D3" s="65"/>
      <c r="E3" s="65"/>
      <c r="F3" s="65"/>
      <c r="G3" s="66"/>
    </row>
    <row r="4" spans="1:7" ht="25.15" customHeight="1" thickBot="1" x14ac:dyDescent="0.3">
      <c r="A4" s="4"/>
      <c r="B4" s="5"/>
      <c r="C4" s="5"/>
      <c r="D4" s="61" t="s">
        <v>21</v>
      </c>
      <c r="E4" s="62"/>
      <c r="F4" s="62"/>
      <c r="G4" s="63"/>
    </row>
    <row r="5" spans="1:7" ht="35.25" thickBot="1" x14ac:dyDescent="0.35">
      <c r="A5" s="6" t="s">
        <v>12</v>
      </c>
      <c r="B5" s="6" t="s">
        <v>0</v>
      </c>
      <c r="C5" s="7" t="s">
        <v>22</v>
      </c>
      <c r="D5" s="7" t="s">
        <v>1</v>
      </c>
      <c r="E5" s="7" t="s">
        <v>2</v>
      </c>
      <c r="F5" s="7" t="s">
        <v>3</v>
      </c>
      <c r="G5" s="7" t="s">
        <v>23</v>
      </c>
    </row>
    <row r="6" spans="1:7" s="43" customFormat="1" ht="34.5" x14ac:dyDescent="0.3">
      <c r="A6" s="46"/>
      <c r="B6" s="25" t="s">
        <v>26</v>
      </c>
      <c r="C6" s="27">
        <v>1017000</v>
      </c>
      <c r="D6" s="26">
        <v>-1017000</v>
      </c>
      <c r="E6" s="27">
        <f>D6</f>
        <v>-1017000</v>
      </c>
      <c r="F6" s="27">
        <f t="shared" ref="F6:G6" si="0">E6</f>
        <v>-1017000</v>
      </c>
      <c r="G6" s="27">
        <f t="shared" si="0"/>
        <v>-1017000</v>
      </c>
    </row>
    <row r="7" spans="1:7" ht="36.950000000000003" customHeight="1" x14ac:dyDescent="0.3">
      <c r="A7" s="13"/>
      <c r="B7" s="25" t="s">
        <v>24</v>
      </c>
      <c r="C7" s="27">
        <v>508950</v>
      </c>
      <c r="D7" s="26">
        <v>-508950</v>
      </c>
      <c r="E7" s="27">
        <f>D7</f>
        <v>-508950</v>
      </c>
      <c r="F7" s="27">
        <f t="shared" ref="F7:G8" si="1">E7</f>
        <v>-508950</v>
      </c>
      <c r="G7" s="27">
        <f t="shared" si="1"/>
        <v>-508950</v>
      </c>
    </row>
    <row r="8" spans="1:7" ht="19.899999999999999" customHeight="1" x14ac:dyDescent="0.3">
      <c r="A8" s="15"/>
      <c r="B8" s="34" t="s">
        <v>25</v>
      </c>
      <c r="C8" s="27">
        <v>763430</v>
      </c>
      <c r="D8" s="28">
        <v>0</v>
      </c>
      <c r="E8" s="27">
        <v>0</v>
      </c>
      <c r="F8" s="27">
        <v>-763430</v>
      </c>
      <c r="G8" s="27">
        <f t="shared" si="1"/>
        <v>-763430</v>
      </c>
    </row>
    <row r="9" spans="1:7" s="43" customFormat="1" ht="19.899999999999999" customHeight="1" x14ac:dyDescent="0.3">
      <c r="A9" s="15"/>
      <c r="B9" s="34" t="s">
        <v>52</v>
      </c>
      <c r="C9" s="27">
        <v>200000</v>
      </c>
      <c r="D9" s="28">
        <v>300000</v>
      </c>
      <c r="E9" s="28">
        <v>300000</v>
      </c>
      <c r="F9" s="28">
        <v>300000</v>
      </c>
      <c r="G9" s="28">
        <v>300000</v>
      </c>
    </row>
    <row r="10" spans="1:7" ht="19.899999999999999" customHeight="1" x14ac:dyDescent="0.3">
      <c r="A10" s="23"/>
      <c r="B10" s="15" t="s">
        <v>33</v>
      </c>
      <c r="C10" s="27"/>
      <c r="D10" s="28">
        <v>152705</v>
      </c>
      <c r="E10" s="27">
        <v>0</v>
      </c>
      <c r="F10" s="27">
        <v>0</v>
      </c>
      <c r="G10" s="27">
        <v>0</v>
      </c>
    </row>
    <row r="11" spans="1:7" ht="34.5" x14ac:dyDescent="0.3">
      <c r="A11" s="22"/>
      <c r="B11" s="34" t="s">
        <v>49</v>
      </c>
      <c r="C11" s="27">
        <v>2017390</v>
      </c>
      <c r="D11" s="28">
        <v>-840579</v>
      </c>
      <c r="E11" s="27">
        <v>-2017390</v>
      </c>
      <c r="F11" s="27">
        <v>-2017390</v>
      </c>
      <c r="G11" s="27">
        <f>F11</f>
        <v>-2017390</v>
      </c>
    </row>
    <row r="12" spans="1:7" ht="34.5" x14ac:dyDescent="0.3">
      <c r="A12" s="23"/>
      <c r="B12" s="34" t="s">
        <v>50</v>
      </c>
      <c r="C12" s="27">
        <v>733520</v>
      </c>
      <c r="D12" s="28">
        <v>0</v>
      </c>
      <c r="E12" s="27">
        <v>0</v>
      </c>
      <c r="F12" s="27">
        <v>0</v>
      </c>
      <c r="G12" s="27">
        <v>-733520</v>
      </c>
    </row>
    <row r="13" spans="1:7" ht="19.899999999999999" customHeight="1" x14ac:dyDescent="0.4">
      <c r="A13" s="13"/>
      <c r="B13" s="15"/>
      <c r="C13" s="27"/>
      <c r="D13" s="28"/>
      <c r="E13" s="27"/>
      <c r="F13" s="27"/>
      <c r="G13" s="27"/>
    </row>
    <row r="14" spans="1:7" ht="19.899999999999999" customHeight="1" x14ac:dyDescent="0.4">
      <c r="A14" s="15"/>
      <c r="B14" s="15"/>
      <c r="C14" s="27"/>
      <c r="D14" s="28"/>
      <c r="E14" s="27"/>
      <c r="F14" s="27"/>
      <c r="G14" s="27"/>
    </row>
    <row r="15" spans="1:7" ht="19.899999999999999" customHeight="1" x14ac:dyDescent="0.3">
      <c r="A15" s="13"/>
      <c r="B15" s="34"/>
      <c r="C15" s="27"/>
      <c r="D15" s="28"/>
      <c r="E15" s="27"/>
      <c r="F15" s="27"/>
      <c r="G15" s="27"/>
    </row>
    <row r="16" spans="1:7" ht="19.899999999999999" customHeight="1" x14ac:dyDescent="0.3">
      <c r="A16" s="23"/>
      <c r="B16" s="15"/>
      <c r="C16" s="27"/>
      <c r="D16" s="28"/>
      <c r="E16" s="29"/>
      <c r="F16" s="27"/>
      <c r="G16" s="27"/>
    </row>
    <row r="17" spans="1:7" ht="19.899999999999999" customHeight="1" x14ac:dyDescent="0.3">
      <c r="A17" s="15"/>
      <c r="B17" s="15"/>
      <c r="C17" s="27"/>
      <c r="D17" s="28"/>
      <c r="E17" s="29"/>
      <c r="F17" s="29"/>
      <c r="G17" s="29"/>
    </row>
    <row r="18" spans="1:7" ht="20.100000000000001" customHeight="1" thickBot="1" x14ac:dyDescent="0.35">
      <c r="A18" s="17"/>
      <c r="B18" s="17"/>
      <c r="C18" s="27"/>
      <c r="D18" s="30"/>
      <c r="E18" s="31"/>
      <c r="F18" s="31"/>
      <c r="G18" s="31"/>
    </row>
    <row r="19" spans="1:7" ht="26.85" customHeight="1" x14ac:dyDescent="0.3">
      <c r="A19" s="19" t="s">
        <v>18</v>
      </c>
      <c r="B19" s="19"/>
      <c r="C19" s="33">
        <f>SUM(C6:C18)</f>
        <v>5240290</v>
      </c>
      <c r="D19" s="33">
        <f>SUM(D6:D18)</f>
        <v>-1913824</v>
      </c>
      <c r="E19" s="33">
        <f>SUM(E6:E18)</f>
        <v>-3243340</v>
      </c>
      <c r="F19" s="33">
        <f>SUM(F6:F18)</f>
        <v>-4006770</v>
      </c>
      <c r="G19" s="33">
        <f>SUM(G6:G18)</f>
        <v>-4740290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31476&amp;Csag.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2" zoomScale="95" zoomScaleNormal="95" workbookViewId="0">
      <selection activeCell="C7" sqref="C7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58" t="s">
        <v>19</v>
      </c>
      <c r="B2" s="59"/>
      <c r="C2" s="59"/>
      <c r="D2" s="59"/>
      <c r="E2" s="59"/>
      <c r="F2" s="59"/>
      <c r="G2" s="60"/>
    </row>
    <row r="3" spans="1:7" ht="31.7" customHeight="1" x14ac:dyDescent="0.25">
      <c r="A3" s="64" t="s">
        <v>8</v>
      </c>
      <c r="B3" s="65"/>
      <c r="C3" s="65"/>
      <c r="D3" s="65"/>
      <c r="E3" s="65"/>
      <c r="F3" s="65"/>
      <c r="G3" s="66"/>
    </row>
    <row r="4" spans="1:7" ht="25.15" customHeight="1" thickBot="1" x14ac:dyDescent="0.3">
      <c r="A4" s="4"/>
      <c r="B4" s="5"/>
      <c r="C4" s="5"/>
      <c r="D4" s="61" t="s">
        <v>21</v>
      </c>
      <c r="E4" s="62"/>
      <c r="F4" s="62"/>
      <c r="G4" s="63"/>
    </row>
    <row r="5" spans="1:7" ht="35.25" thickBot="1" x14ac:dyDescent="0.35">
      <c r="A5" s="6" t="s">
        <v>12</v>
      </c>
      <c r="B5" s="6" t="s">
        <v>0</v>
      </c>
      <c r="C5" s="7" t="s">
        <v>22</v>
      </c>
      <c r="D5" s="7" t="s">
        <v>1</v>
      </c>
      <c r="E5" s="7" t="s">
        <v>2</v>
      </c>
      <c r="F5" s="7" t="s">
        <v>3</v>
      </c>
      <c r="G5" s="7" t="s">
        <v>20</v>
      </c>
    </row>
    <row r="6" spans="1:7" ht="39" customHeight="1" x14ac:dyDescent="0.3">
      <c r="A6" s="13"/>
      <c r="B6" s="25" t="s">
        <v>29</v>
      </c>
      <c r="C6" s="47">
        <v>34390</v>
      </c>
      <c r="D6" s="26">
        <v>-34390</v>
      </c>
      <c r="E6" s="27">
        <f>D6</f>
        <v>-34390</v>
      </c>
      <c r="F6" s="27">
        <f t="shared" ref="F6:G6" si="0">E6</f>
        <v>-34390</v>
      </c>
      <c r="G6" s="27">
        <f t="shared" si="0"/>
        <v>-34390</v>
      </c>
    </row>
    <row r="7" spans="1:7" ht="69" x14ac:dyDescent="0.3">
      <c r="A7" s="15"/>
      <c r="B7" s="34" t="s">
        <v>30</v>
      </c>
      <c r="C7" s="40">
        <v>19099340</v>
      </c>
      <c r="D7" s="28">
        <v>-500000</v>
      </c>
      <c r="E7" s="29">
        <v>0</v>
      </c>
      <c r="F7" s="29">
        <v>0</v>
      </c>
      <c r="G7" s="29">
        <v>0</v>
      </c>
    </row>
    <row r="8" spans="1:7" s="43" customFormat="1" ht="19.899999999999999" customHeight="1" x14ac:dyDescent="0.4">
      <c r="A8" s="15"/>
      <c r="B8" s="34" t="s">
        <v>47</v>
      </c>
      <c r="C8" s="23">
        <v>292340</v>
      </c>
      <c r="D8" s="28">
        <v>-200000</v>
      </c>
      <c r="E8" s="29">
        <f>D8</f>
        <v>-200000</v>
      </c>
      <c r="F8" s="29">
        <f t="shared" ref="F8:G8" si="1">E8</f>
        <v>-200000</v>
      </c>
      <c r="G8" s="29">
        <f t="shared" si="1"/>
        <v>-200000</v>
      </c>
    </row>
    <row r="9" spans="1:7" s="43" customFormat="1" ht="19.899999999999999" customHeight="1" x14ac:dyDescent="0.4">
      <c r="A9" s="15"/>
      <c r="B9" s="34"/>
      <c r="C9" s="23"/>
      <c r="D9" s="28"/>
      <c r="E9" s="29"/>
      <c r="F9" s="29"/>
      <c r="G9" s="29"/>
    </row>
    <row r="10" spans="1:7" ht="19.899999999999999" customHeight="1" x14ac:dyDescent="0.4">
      <c r="A10" s="15"/>
      <c r="B10" s="15"/>
      <c r="C10" s="23"/>
      <c r="D10" s="28"/>
      <c r="E10" s="29"/>
      <c r="F10" s="29"/>
      <c r="G10" s="29"/>
    </row>
    <row r="11" spans="1:7" ht="19.899999999999999" customHeight="1" x14ac:dyDescent="0.4">
      <c r="A11" s="23"/>
      <c r="B11" s="15"/>
      <c r="C11" s="23"/>
      <c r="D11" s="28"/>
      <c r="E11" s="29"/>
      <c r="F11" s="29"/>
      <c r="G11" s="29"/>
    </row>
    <row r="12" spans="1:7" ht="19.899999999999999" customHeight="1" x14ac:dyDescent="0.3">
      <c r="A12" s="15"/>
      <c r="B12" s="15"/>
      <c r="C12" s="23"/>
      <c r="D12" s="28"/>
      <c r="E12" s="29"/>
      <c r="F12" s="29"/>
      <c r="G12" s="29"/>
    </row>
    <row r="13" spans="1:7" ht="19.899999999999999" customHeight="1" thickBot="1" x14ac:dyDescent="0.35">
      <c r="A13" s="24"/>
      <c r="B13" s="17"/>
      <c r="C13" s="24"/>
      <c r="D13" s="30"/>
      <c r="E13" s="31"/>
      <c r="F13" s="31"/>
      <c r="G13" s="31"/>
    </row>
    <row r="14" spans="1:7" ht="19.899999999999999" customHeight="1" x14ac:dyDescent="0.3">
      <c r="A14" s="19"/>
      <c r="B14" s="19"/>
      <c r="C14" s="33">
        <f>SUM(C6:C13)</f>
        <v>19426070</v>
      </c>
      <c r="D14" s="32">
        <f>SUM(D6:D13)</f>
        <v>-734390</v>
      </c>
      <c r="E14" s="33">
        <f>SUM(E6:E13)</f>
        <v>-234390</v>
      </c>
      <c r="F14" s="33">
        <f>SUM(F6:F13)</f>
        <v>-234390</v>
      </c>
      <c r="G14" s="33">
        <f>SUM(G6:G13)</f>
        <v>-234390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31476&amp;Csag.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2015-06-16T11:00:00+00:00</MeetingStartDate>
    <EnclosureFileNumber xmlns="d08b57ff-b9b7-4581-975d-98f87b579a51">31476/15</EnclosureFileNumber>
    <AgendaId xmlns="d08b57ff-b9b7-4581-975d-98f87b579a51">4034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1812028</FusionId>
    <AgendaAccessLevelName xmlns="d08b57ff-b9b7-4581-975d-98f87b579a51">Åben</AgendaAccessLevelName>
    <UNC xmlns="d08b57ff-b9b7-4581-975d-98f87b579a51">1628013</UNC>
    <MeetingTitle xmlns="d08b57ff-b9b7-4581-975d-98f87b579a51">16-06-2015</MeetingTitle>
    <MeetingDateAndTime xmlns="d08b57ff-b9b7-4581-975d-98f87b579a51">16-06-2015 fra 13:00 - 16:00</MeetingDateAndTime>
    <MeetingEndDate xmlns="d08b57ff-b9b7-4581-975d-98f87b579a51">2015-06-16T14:00:00+00:00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9459D-2003-4AEA-A897-FCE6FC361658}"/>
</file>

<file path=customXml/itemProps2.xml><?xml version="1.0" encoding="utf-8"?>
<ds:datastoreItem xmlns:ds="http://schemas.openxmlformats.org/officeDocument/2006/customXml" ds:itemID="{14544506-BA4D-4B6B-8DA0-75BED3BF16B2}"/>
</file>

<file path=customXml/itemProps3.xml><?xml version="1.0" encoding="utf-8"?>
<ds:datastoreItem xmlns:ds="http://schemas.openxmlformats.org/officeDocument/2006/customXml" ds:itemID="{9E54A756-1CDD-4EF1-ACD1-3259779DB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UBU-16-06-2015 - Bilag 275.01 Budgettilretninger 2016 - 2019 - Udvalg for Børn og Undervisning</dc:title>
  <dc:creator>Flemming Karlsen</dc:creator>
  <cp:lastModifiedBy>Jette Poulsen</cp:lastModifiedBy>
  <cp:lastPrinted>2015-06-17T05:37:23Z</cp:lastPrinted>
  <dcterms:created xsi:type="dcterms:W3CDTF">2014-01-22T10:50:38Z</dcterms:created>
  <dcterms:modified xsi:type="dcterms:W3CDTF">2015-06-17T05:37:29Z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